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C:\Users\Tony Hays\Aircraft Design\Spreadsheets\Aerodynamics\"/>
    </mc:Choice>
  </mc:AlternateContent>
  <bookViews>
    <workbookView xWindow="1428" yWindow="108" windowWidth="10596" windowHeight="6732"/>
  </bookViews>
  <sheets>
    <sheet name="Sheet1" sheetId="1" r:id="rId1"/>
  </sheets>
  <definedNames>
    <definedName name="AR">Sheet1!$B$3</definedName>
    <definedName name="CDmin">Sheet1!$B$2</definedName>
    <definedName name="CLmindrag">Sheet1!$B$4</definedName>
    <definedName name="CLminthrust">Sheet1!$B$14</definedName>
    <definedName name="e">Sheet1!$B$12</definedName>
    <definedName name="K">Sheet1!$B$13</definedName>
    <definedName name="Lambda">Sheet1!$B$8</definedName>
    <definedName name="LoDmax">Sheet1!$B$16</definedName>
    <definedName name="s">Sheet1!$B$10</definedName>
    <definedName name="small_k">Sheet1!$B$11</definedName>
    <definedName name="u">Sheet1!$B$7</definedName>
  </definedNames>
  <calcPr calcId="152511"/>
</workbook>
</file>

<file path=xl/calcChain.xml><?xml version="1.0" encoding="utf-8"?>
<calcChain xmlns="http://schemas.openxmlformats.org/spreadsheetml/2006/main">
  <c r="B11" i="1" l="1"/>
  <c r="B12" i="1" s="1"/>
  <c r="B10" i="1"/>
  <c r="B13" i="1" l="1"/>
  <c r="C39" i="1" s="1"/>
  <c r="C37" i="1"/>
  <c r="C29" i="1"/>
  <c r="C21" i="1"/>
  <c r="C36" i="1"/>
  <c r="C20" i="1"/>
  <c r="C30" i="1"/>
  <c r="C26" i="1"/>
  <c r="C24" i="1" l="1"/>
  <c r="C40" i="1"/>
  <c r="C23" i="1"/>
  <c r="C31" i="1"/>
  <c r="C34" i="1"/>
  <c r="C28" i="1"/>
  <c r="B15" i="1"/>
  <c r="C25" i="1"/>
  <c r="C33" i="1"/>
  <c r="C22" i="1"/>
  <c r="C38" i="1"/>
  <c r="C32" i="1"/>
  <c r="B14" i="1"/>
  <c r="B16" i="1" s="1"/>
  <c r="E34" i="1" s="1"/>
  <c r="C27" i="1"/>
  <c r="C35" i="1"/>
  <c r="C41" i="1"/>
  <c r="E35" i="1" l="1"/>
  <c r="E27" i="1"/>
  <c r="E39" i="1"/>
  <c r="E31" i="1"/>
  <c r="E23" i="1"/>
  <c r="E40" i="1"/>
  <c r="E24" i="1"/>
  <c r="E30" i="1"/>
  <c r="E41" i="1"/>
  <c r="E33" i="1"/>
  <c r="E25" i="1"/>
  <c r="E36" i="1"/>
  <c r="E20" i="1"/>
  <c r="E26" i="1"/>
  <c r="E32" i="1"/>
  <c r="E38" i="1"/>
  <c r="E22" i="1"/>
  <c r="E37" i="1"/>
  <c r="E29" i="1"/>
  <c r="E21" i="1"/>
  <c r="E28" i="1"/>
</calcChain>
</file>

<file path=xl/comments1.xml><?xml version="1.0" encoding="utf-8"?>
<comments xmlns="http://schemas.openxmlformats.org/spreadsheetml/2006/main">
  <authors>
    <author>Tony Hays</author>
    <author xml:space="preserve"> Tony Hays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Tony Hays:</t>
        </r>
        <r>
          <rPr>
            <sz val="9"/>
            <color indexed="81"/>
            <rFont val="Tahoma"/>
            <family val="2"/>
          </rPr>
          <t xml:space="preserve">
If polar is symmetric, you can leave this blank.</t>
        </r>
      </text>
    </comment>
    <comment ref="B7" authorId="1" shapeId="0">
      <text>
        <r>
          <rPr>
            <b/>
            <sz val="8"/>
            <color indexed="81"/>
            <rFont val="Tahoma"/>
            <family val="2"/>
          </rPr>
          <t xml:space="preserve"> Tony Hays:</t>
        </r>
        <r>
          <rPr>
            <sz val="8"/>
            <color indexed="81"/>
            <rFont val="Tahoma"/>
            <family val="2"/>
          </rPr>
          <t xml:space="preserve">
See Shevell =n 9.12.  Correction for non-elliptic wing lift distribution. For nearly all reasonable taper ratios, u = 0.99</t>
        </r>
      </text>
    </comment>
  </commentList>
</comments>
</file>

<file path=xl/sharedStrings.xml><?xml version="1.0" encoding="utf-8"?>
<sst xmlns="http://schemas.openxmlformats.org/spreadsheetml/2006/main" count="18" uniqueCount="17">
  <si>
    <t>AR</t>
  </si>
  <si>
    <t>e</t>
  </si>
  <si>
    <t>K</t>
  </si>
  <si>
    <t>L/Dmax</t>
  </si>
  <si>
    <t>CL @ L/Dmax</t>
  </si>
  <si>
    <t>CD @ L/Dmax</t>
  </si>
  <si>
    <t>s</t>
  </si>
  <si>
    <t>u</t>
  </si>
  <si>
    <t>Sweep @ c/4 [deg]</t>
  </si>
  <si>
    <t>k</t>
  </si>
  <si>
    <r>
      <t>C</t>
    </r>
    <r>
      <rPr>
        <vertAlign val="subscript"/>
        <sz val="10"/>
        <rFont val="Arial"/>
        <family val="2"/>
      </rPr>
      <t>Dmin</t>
    </r>
  </si>
  <si>
    <r>
      <t>C</t>
    </r>
    <r>
      <rPr>
        <vertAlign val="subscript"/>
        <sz val="10"/>
        <rFont val="Arial"/>
        <family val="2"/>
      </rPr>
      <t>Lmindrag</t>
    </r>
  </si>
  <si>
    <t>FuselageDiameter/span</t>
  </si>
  <si>
    <t>Input e for non-sym polar</t>
  </si>
  <si>
    <r>
      <t>C</t>
    </r>
    <r>
      <rPr>
        <vertAlign val="subscript"/>
        <sz val="10"/>
        <rFont val="Arial"/>
        <family val="2"/>
      </rPr>
      <t>L</t>
    </r>
  </si>
  <si>
    <r>
      <t>C</t>
    </r>
    <r>
      <rPr>
        <vertAlign val="subscript"/>
        <sz val="10"/>
        <rFont val="Arial"/>
        <family val="2"/>
      </rPr>
      <t>D</t>
    </r>
  </si>
  <si>
    <r>
      <t>(L/D)</t>
    </r>
    <r>
      <rPr>
        <vertAlign val="subscript"/>
        <sz val="10"/>
        <rFont val="Arial"/>
        <family val="2"/>
      </rPr>
      <t>max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</si>
</sst>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vertAlign val="subscript"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0" fontId="2" fillId="0" borderId="1" xfId="0" applyFont="1" applyBorder="1"/>
    <xf numFmtId="0" fontId="3" fillId="0" borderId="1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950" b="1" i="0" strike="noStrike">
                <a:solidFill>
                  <a:srgbClr val="000000"/>
                </a:solidFill>
                <a:latin typeface="Arial"/>
                <a:cs typeface="Arial"/>
              </a:rPr>
              <a:t>Drag Polar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950" b="1" i="0" strike="noStrike">
                <a:solidFill>
                  <a:srgbClr val="000000"/>
                </a:solidFill>
                <a:latin typeface="Arial"/>
                <a:cs typeface="Arial"/>
              </a:rPr>
              <a:t>based on planform geometry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950" b="1" i="0" strike="noStrike">
                <a:solidFill>
                  <a:srgbClr val="000000"/>
                </a:solidFill>
                <a:latin typeface="Arial"/>
                <a:cs typeface="Arial"/>
              </a:rPr>
              <a:t>and camber defined by C</a:t>
            </a:r>
            <a:r>
              <a:rPr lang="en-US" sz="950" b="1" i="0" strike="noStrike" baseline="-25000">
                <a:solidFill>
                  <a:srgbClr val="000000"/>
                </a:solidFill>
                <a:latin typeface="Arial"/>
                <a:cs typeface="Arial"/>
              </a:rPr>
              <a:t>L</a:t>
            </a:r>
            <a:r>
              <a:rPr lang="en-US" sz="950" b="1" i="0" strike="noStrike">
                <a:solidFill>
                  <a:srgbClr val="000000"/>
                </a:solidFill>
                <a:latin typeface="Arial"/>
                <a:cs typeface="Arial"/>
              </a:rPr>
              <a:t> at min drag condition </a:t>
            </a:r>
          </a:p>
        </c:rich>
      </c:tx>
      <c:layout>
        <c:manualLayout>
          <c:xMode val="edge"/>
          <c:yMode val="edge"/>
          <c:x val="0.22122321040805151"/>
          <c:y val="3.12499270924467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15108892961806"/>
          <c:y val="0.24038461538461539"/>
          <c:w val="0.84172735791310516"/>
          <c:h val="0.6081730769230768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Sheet1!$D$18</c:f>
              <c:strCache>
                <c:ptCount val="1"/>
                <c:pt idx="0">
                  <c:v>CL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Sheet1!$C$19:$C$41</c:f>
              <c:numCache>
                <c:formatCode>General</c:formatCode>
                <c:ptCount val="23"/>
                <c:pt idx="0">
                  <c:v>0</c:v>
                </c:pt>
                <c:pt idx="1">
                  <c:v>1.7999999999999999E-2</c:v>
                </c:pt>
                <c:pt idx="2">
                  <c:v>1.8455773676467068E-2</c:v>
                </c:pt>
                <c:pt idx="3">
                  <c:v>1.9823094705868283E-2</c:v>
                </c:pt>
                <c:pt idx="4">
                  <c:v>2.2101963088203638E-2</c:v>
                </c:pt>
                <c:pt idx="5">
                  <c:v>2.5292378823473138E-2</c:v>
                </c:pt>
                <c:pt idx="6">
                  <c:v>2.9394341911676773E-2</c:v>
                </c:pt>
                <c:pt idx="7">
                  <c:v>3.4407852352814558E-2</c:v>
                </c:pt>
                <c:pt idx="8">
                  <c:v>4.0332910146886475E-2</c:v>
                </c:pt>
                <c:pt idx="9">
                  <c:v>4.7169515293892551E-2</c:v>
                </c:pt>
                <c:pt idx="10">
                  <c:v>5.4917667793832753E-2</c:v>
                </c:pt>
                <c:pt idx="11">
                  <c:v>6.35773676467071E-2</c:v>
                </c:pt>
                <c:pt idx="12">
                  <c:v>7.31486148525156E-2</c:v>
                </c:pt>
                <c:pt idx="13">
                  <c:v>8.3631409411258226E-2</c:v>
                </c:pt>
                <c:pt idx="14">
                  <c:v>9.5025751322935018E-2</c:v>
                </c:pt>
                <c:pt idx="15">
                  <c:v>0.10733164058754592</c:v>
                </c:pt>
                <c:pt idx="16">
                  <c:v>0.12054907720509099</c:v>
                </c:pt>
                <c:pt idx="17">
                  <c:v>0.13467806117557021</c:v>
                </c:pt>
                <c:pt idx="18">
                  <c:v>0.1497185924989835</c:v>
                </c:pt>
                <c:pt idx="19">
                  <c:v>0.16567067117533102</c:v>
                </c:pt>
                <c:pt idx="20">
                  <c:v>0.18253429720461264</c:v>
                </c:pt>
                <c:pt idx="21">
                  <c:v>0.20030947058682841</c:v>
                </c:pt>
                <c:pt idx="22">
                  <c:v>0.21899619132197834</c:v>
                </c:pt>
              </c:numCache>
            </c:numRef>
          </c:xVal>
          <c:yVal>
            <c:numRef>
              <c:f>Sheet1!$D$19:$D$41</c:f>
              <c:numCache>
                <c:formatCode>General</c:formatCode>
                <c:ptCount val="23"/>
                <c:pt idx="1">
                  <c:v>0</c:v>
                </c:pt>
                <c:pt idx="2">
                  <c:v>0.1</c:v>
                </c:pt>
                <c:pt idx="3">
                  <c:v>0.2</c:v>
                </c:pt>
                <c:pt idx="4">
                  <c:v>0.3</c:v>
                </c:pt>
                <c:pt idx="5">
                  <c:v>0.4</c:v>
                </c:pt>
                <c:pt idx="6">
                  <c:v>0.5</c:v>
                </c:pt>
                <c:pt idx="7">
                  <c:v>0.6</c:v>
                </c:pt>
                <c:pt idx="8">
                  <c:v>0.7</c:v>
                </c:pt>
                <c:pt idx="9">
                  <c:v>0.8</c:v>
                </c:pt>
                <c:pt idx="10">
                  <c:v>0.9</c:v>
                </c:pt>
                <c:pt idx="11">
                  <c:v>1</c:v>
                </c:pt>
                <c:pt idx="12">
                  <c:v>1.1000000000000001</c:v>
                </c:pt>
                <c:pt idx="13">
                  <c:v>1.2</c:v>
                </c:pt>
                <c:pt idx="14">
                  <c:v>1.3</c:v>
                </c:pt>
                <c:pt idx="15">
                  <c:v>1.4</c:v>
                </c:pt>
                <c:pt idx="16">
                  <c:v>1.5</c:v>
                </c:pt>
                <c:pt idx="17">
                  <c:v>1.6</c:v>
                </c:pt>
                <c:pt idx="18">
                  <c:v>1.7</c:v>
                </c:pt>
                <c:pt idx="19">
                  <c:v>1.8</c:v>
                </c:pt>
                <c:pt idx="20">
                  <c:v>1.9</c:v>
                </c:pt>
                <c:pt idx="21">
                  <c:v>2</c:v>
                </c:pt>
                <c:pt idx="22">
                  <c:v>2.1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Sheet1!$E$18</c:f>
              <c:strCache>
                <c:ptCount val="1"/>
                <c:pt idx="0">
                  <c:v>(L/D)max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Sheet1!$C$19:$C$41</c:f>
              <c:numCache>
                <c:formatCode>General</c:formatCode>
                <c:ptCount val="23"/>
                <c:pt idx="0">
                  <c:v>0</c:v>
                </c:pt>
                <c:pt idx="1">
                  <c:v>1.7999999999999999E-2</c:v>
                </c:pt>
                <c:pt idx="2">
                  <c:v>1.8455773676467068E-2</c:v>
                </c:pt>
                <c:pt idx="3">
                  <c:v>1.9823094705868283E-2</c:v>
                </c:pt>
                <c:pt idx="4">
                  <c:v>2.2101963088203638E-2</c:v>
                </c:pt>
                <c:pt idx="5">
                  <c:v>2.5292378823473138E-2</c:v>
                </c:pt>
                <c:pt idx="6">
                  <c:v>2.9394341911676773E-2</c:v>
                </c:pt>
                <c:pt idx="7">
                  <c:v>3.4407852352814558E-2</c:v>
                </c:pt>
                <c:pt idx="8">
                  <c:v>4.0332910146886475E-2</c:v>
                </c:pt>
                <c:pt idx="9">
                  <c:v>4.7169515293892551E-2</c:v>
                </c:pt>
                <c:pt idx="10">
                  <c:v>5.4917667793832753E-2</c:v>
                </c:pt>
                <c:pt idx="11">
                  <c:v>6.35773676467071E-2</c:v>
                </c:pt>
                <c:pt idx="12">
                  <c:v>7.31486148525156E-2</c:v>
                </c:pt>
                <c:pt idx="13">
                  <c:v>8.3631409411258226E-2</c:v>
                </c:pt>
                <c:pt idx="14">
                  <c:v>9.5025751322935018E-2</c:v>
                </c:pt>
                <c:pt idx="15">
                  <c:v>0.10733164058754592</c:v>
                </c:pt>
                <c:pt idx="16">
                  <c:v>0.12054907720509099</c:v>
                </c:pt>
                <c:pt idx="17">
                  <c:v>0.13467806117557021</c:v>
                </c:pt>
                <c:pt idx="18">
                  <c:v>0.1497185924989835</c:v>
                </c:pt>
                <c:pt idx="19">
                  <c:v>0.16567067117533102</c:v>
                </c:pt>
                <c:pt idx="20">
                  <c:v>0.18253429720461264</c:v>
                </c:pt>
                <c:pt idx="21">
                  <c:v>0.20030947058682841</c:v>
                </c:pt>
                <c:pt idx="22">
                  <c:v>0.21899619132197834</c:v>
                </c:pt>
              </c:numCache>
            </c:numRef>
          </c:xVal>
          <c:yVal>
            <c:numRef>
              <c:f>Sheet1!$E$19:$E$41</c:f>
              <c:numCache>
                <c:formatCode>General</c:formatCode>
                <c:ptCount val="23"/>
                <c:pt idx="0">
                  <c:v>0</c:v>
                </c:pt>
                <c:pt idx="1">
                  <c:v>0.31421841789492805</c:v>
                </c:pt>
                <c:pt idx="2">
                  <c:v>0.32217466698035235</c:v>
                </c:pt>
                <c:pt idx="3">
                  <c:v>0.34604341423662538</c:v>
                </c:pt>
                <c:pt idx="4">
                  <c:v>0.38582465966374702</c:v>
                </c:pt>
                <c:pt idx="5">
                  <c:v>0.44151840326171732</c:v>
                </c:pt>
                <c:pt idx="6">
                  <c:v>0.51312464503053623</c:v>
                </c:pt>
                <c:pt idx="7">
                  <c:v>0.60064338497020386</c:v>
                </c:pt>
                <c:pt idx="8">
                  <c:v>0.70407462308072</c:v>
                </c:pt>
                <c:pt idx="9">
                  <c:v>0.82341835936208507</c:v>
                </c:pt>
                <c:pt idx="10">
                  <c:v>0.95867459381429854</c:v>
                </c:pt>
                <c:pt idx="11">
                  <c:v>1.1098433264373606</c:v>
                </c:pt>
                <c:pt idx="12">
                  <c:v>1.2769245572312717</c:v>
                </c:pt>
                <c:pt idx="13">
                  <c:v>1.4599182861960311</c:v>
                </c:pt>
                <c:pt idx="14">
                  <c:v>1.6588245133316395</c:v>
                </c:pt>
                <c:pt idx="15">
                  <c:v>1.8736432386380961</c:v>
                </c:pt>
                <c:pt idx="16">
                  <c:v>2.1043744621154019</c:v>
                </c:pt>
                <c:pt idx="17">
                  <c:v>2.3510181837635562</c:v>
                </c:pt>
                <c:pt idx="18">
                  <c:v>2.6135744035825579</c:v>
                </c:pt>
                <c:pt idx="19">
                  <c:v>2.8920431215724101</c:v>
                </c:pt>
                <c:pt idx="20">
                  <c:v>3.1864243377331101</c:v>
                </c:pt>
                <c:pt idx="21">
                  <c:v>3.4967180520646588</c:v>
                </c:pt>
                <c:pt idx="22">
                  <c:v>3.8229242645670563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9113520"/>
        <c:axId val="369114696"/>
      </c:scatterChart>
      <c:valAx>
        <c:axId val="3691135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800" b="1" i="0" strike="noStrike">
                    <a:solidFill>
                      <a:srgbClr val="000000"/>
                    </a:solidFill>
                    <a:latin typeface="Arial"/>
                    <a:cs typeface="Arial"/>
                  </a:rPr>
                  <a:t>C</a:t>
                </a:r>
                <a:r>
                  <a:rPr lang="en-US" sz="800" b="1" i="0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D</a:t>
                </a:r>
              </a:p>
            </c:rich>
          </c:tx>
          <c:layout>
            <c:manualLayout>
              <c:xMode val="edge"/>
              <c:yMode val="edge"/>
              <c:x val="0.5179859891614268"/>
              <c:y val="0.9134616506270049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9114696"/>
        <c:crosses val="autoZero"/>
        <c:crossBetween val="midCat"/>
      </c:valAx>
      <c:valAx>
        <c:axId val="369114696"/>
        <c:scaling>
          <c:orientation val="minMax"/>
          <c:max val="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800" b="1" i="0" strike="noStrike">
                    <a:solidFill>
                      <a:srgbClr val="000000"/>
                    </a:solidFill>
                    <a:latin typeface="Arial"/>
                    <a:cs typeface="Arial"/>
                  </a:rPr>
                  <a:t>C</a:t>
                </a:r>
                <a:r>
                  <a:rPr lang="en-US" sz="800" b="1" i="0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L</a:t>
                </a:r>
              </a:p>
            </c:rich>
          </c:tx>
          <c:layout>
            <c:manualLayout>
              <c:xMode val="edge"/>
              <c:yMode val="edge"/>
              <c:x val="2.8776978417266189E-2"/>
              <c:y val="0.5240384951881015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9113520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495300</xdr:colOff>
      <xdr:row>6</xdr:row>
      <xdr:rowOff>66675</xdr:rowOff>
    </xdr:from>
    <xdr:to>
      <xdr:col>15</xdr:col>
      <xdr:colOff>304800</xdr:colOff>
      <xdr:row>31</xdr:row>
      <xdr:rowOff>142875</xdr:rowOff>
    </xdr:to>
    <xdr:graphicFrame macro="">
      <xdr:nvGraphicFramePr>
        <xdr:cNvPr id="103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285750</xdr:colOff>
      <xdr:row>1</xdr:row>
      <xdr:rowOff>95250</xdr:rowOff>
    </xdr:from>
    <xdr:to>
      <xdr:col>6</xdr:col>
      <xdr:colOff>228600</xdr:colOff>
      <xdr:row>12</xdr:row>
      <xdr:rowOff>38100</xdr:rowOff>
    </xdr:to>
    <xdr:sp macro="" textlink="">
      <xdr:nvSpPr>
        <xdr:cNvPr id="1028" name="Text Box 4"/>
        <xdr:cNvSpPr txBox="1">
          <a:spLocks noChangeArrowheads="1"/>
        </xdr:cNvSpPr>
      </xdr:nvSpPr>
      <xdr:spPr bwMode="auto">
        <a:xfrm>
          <a:off x="2266950" y="262890"/>
          <a:ext cx="2381250" cy="168021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Spreadsheet for plotting aircraft drag polars, using Raymer Eq. (12.5).</a:t>
          </a:r>
          <a:r>
            <a:rPr lang="en-US" sz="1000" b="0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K from Eq. (12.48) 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e from Shevell</a:t>
          </a:r>
          <a:r>
            <a:rPr lang="en-US" sz="1000" b="0" i="0" strike="noStrike" baseline="0">
              <a:solidFill>
                <a:srgbClr val="000000"/>
              </a:solidFill>
              <a:latin typeface="Arial"/>
              <a:cs typeface="Arial"/>
            </a:rPr>
            <a:t> method (p 185-187).</a:t>
          </a:r>
        </a:p>
        <a:p>
          <a:pPr algn="l" rtl="0">
            <a:defRPr sz="1000"/>
          </a:pPr>
          <a:endParaRPr lang="en-US" sz="1000" b="0" i="0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 baseline="0">
              <a:solidFill>
                <a:srgbClr val="000000"/>
              </a:solidFill>
              <a:latin typeface="Arial"/>
              <a:cs typeface="Arial"/>
            </a:rPr>
            <a:t>The Shevell method estimates a value of e based on a symmetric polar (C</a:t>
          </a:r>
          <a:r>
            <a:rPr lang="en-US" sz="1000" b="0" i="0" strike="noStrike" baseline="-25000">
              <a:solidFill>
                <a:srgbClr val="000000"/>
              </a:solidFill>
              <a:latin typeface="Arial"/>
              <a:cs typeface="Arial"/>
            </a:rPr>
            <a:t>Lmindrag</a:t>
          </a:r>
          <a:r>
            <a:rPr lang="en-US" sz="1000" b="0" i="0" strike="noStrike" baseline="0">
              <a:solidFill>
                <a:srgbClr val="000000"/>
              </a:solidFill>
              <a:latin typeface="Arial"/>
              <a:cs typeface="Arial"/>
            </a:rPr>
            <a:t> = 0). If  </a:t>
          </a:r>
          <a:r>
            <a:rPr lang="en-US" sz="1000" b="0" i="0" baseline="0">
              <a:effectLst/>
              <a:latin typeface="+mn-lt"/>
              <a:ea typeface="+mn-ea"/>
              <a:cs typeface="+mn-cs"/>
            </a:rPr>
            <a:t>C</a:t>
          </a:r>
          <a:r>
            <a:rPr lang="en-US" sz="1000" b="0" i="0" baseline="-25000">
              <a:effectLst/>
              <a:latin typeface="+mn-lt"/>
              <a:ea typeface="+mn-ea"/>
              <a:cs typeface="+mn-cs"/>
            </a:rPr>
            <a:t>Lmindrag</a:t>
          </a:r>
          <a:r>
            <a:rPr lang="en-US" sz="1000" b="0" i="0" baseline="0">
              <a:effectLst/>
              <a:latin typeface="+mn-lt"/>
              <a:ea typeface="+mn-ea"/>
              <a:cs typeface="+mn-cs"/>
            </a:rPr>
            <a:t> &gt; 0, then the value of e will be overestimated.  See annotation to Raymer 12.6.1.  In this case, you will have to input a value of e.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E41"/>
  <sheetViews>
    <sheetView tabSelected="1" workbookViewId="0">
      <selection activeCell="B12" sqref="B12"/>
    </sheetView>
  </sheetViews>
  <sheetFormatPr defaultRowHeight="13.2" x14ac:dyDescent="0.25"/>
  <cols>
    <col min="1" max="1" width="21.109375" customWidth="1"/>
  </cols>
  <sheetData>
    <row r="2" spans="1:2" ht="15.6" x14ac:dyDescent="0.35">
      <c r="A2" s="2" t="s">
        <v>10</v>
      </c>
      <c r="B2" s="3">
        <v>1.7999999999999999E-2</v>
      </c>
    </row>
    <row r="3" spans="1:2" x14ac:dyDescent="0.25">
      <c r="A3" s="1" t="s">
        <v>0</v>
      </c>
      <c r="B3" s="3">
        <v>9</v>
      </c>
    </row>
    <row r="4" spans="1:2" ht="15.6" x14ac:dyDescent="0.35">
      <c r="A4" s="2" t="s">
        <v>11</v>
      </c>
      <c r="B4" s="3">
        <v>0</v>
      </c>
    </row>
    <row r="5" spans="1:2" x14ac:dyDescent="0.25">
      <c r="A5" s="2" t="s">
        <v>13</v>
      </c>
      <c r="B5" s="3">
        <v>0.8</v>
      </c>
    </row>
    <row r="6" spans="1:2" x14ac:dyDescent="0.25">
      <c r="A6" s="2" t="s">
        <v>12</v>
      </c>
      <c r="B6" s="3">
        <v>0.2</v>
      </c>
    </row>
    <row r="7" spans="1:2" x14ac:dyDescent="0.25">
      <c r="A7" s="2" t="s">
        <v>7</v>
      </c>
      <c r="B7" s="3">
        <v>0.99</v>
      </c>
    </row>
    <row r="8" spans="1:2" x14ac:dyDescent="0.25">
      <c r="A8" s="2" t="s">
        <v>8</v>
      </c>
      <c r="B8" s="3">
        <v>25</v>
      </c>
    </row>
    <row r="10" spans="1:2" x14ac:dyDescent="0.25">
      <c r="A10" s="2" t="s">
        <v>6</v>
      </c>
      <c r="B10" s="1">
        <f>1-1.556*B6^2</f>
        <v>0.93775999999999993</v>
      </c>
    </row>
    <row r="11" spans="1:2" x14ac:dyDescent="0.25">
      <c r="A11" s="2" t="s">
        <v>9</v>
      </c>
      <c r="B11" s="1">
        <f>CDmin*(0.38+57*B8^2/10^6)</f>
        <v>7.4812500000000001E-3</v>
      </c>
    </row>
    <row r="12" spans="1:2" x14ac:dyDescent="0.25">
      <c r="A12" s="1" t="s">
        <v>1</v>
      </c>
      <c r="B12" s="1">
        <f>IF(CLmindrag = 0, 1/(PI()*AR*small_k+1/(u*s)), B5)</f>
        <v>0.77599402856447242</v>
      </c>
    </row>
    <row r="13" spans="1:2" x14ac:dyDescent="0.25">
      <c r="A13" s="1" t="s">
        <v>2</v>
      </c>
      <c r="B13" s="1">
        <f>1/(PI()*AR*e)</f>
        <v>4.5577367646707105E-2</v>
      </c>
    </row>
    <row r="14" spans="1:2" x14ac:dyDescent="0.25">
      <c r="A14" s="1" t="s">
        <v>4</v>
      </c>
      <c r="B14" s="1">
        <f>SQRT((CDmin/K+CLmindrag^2))</f>
        <v>0.6284368357898561</v>
      </c>
    </row>
    <row r="15" spans="1:2" x14ac:dyDescent="0.25">
      <c r="A15" s="1" t="s">
        <v>5</v>
      </c>
      <c r="B15" s="1">
        <f>CDmin+K*(SQRT((CDmin/K+CLmindrag^2))-CLmindrag)^2</f>
        <v>3.5999999999999997E-2</v>
      </c>
    </row>
    <row r="16" spans="1:2" x14ac:dyDescent="0.25">
      <c r="A16" s="1" t="s">
        <v>3</v>
      </c>
      <c r="B16" s="1">
        <f>CLminthrust/B15</f>
        <v>17.45657877194045</v>
      </c>
    </row>
    <row r="18" spans="2:5" ht="15.6" x14ac:dyDescent="0.35">
      <c r="B18" s="2" t="s">
        <v>14</v>
      </c>
      <c r="C18" s="2" t="s">
        <v>15</v>
      </c>
      <c r="D18" s="2" t="s">
        <v>14</v>
      </c>
      <c r="E18" s="2" t="s">
        <v>16</v>
      </c>
    </row>
    <row r="19" spans="2:5" x14ac:dyDescent="0.25">
      <c r="B19" s="1"/>
      <c r="C19" s="1">
        <v>0</v>
      </c>
      <c r="D19" s="1"/>
      <c r="E19" s="1">
        <v>0</v>
      </c>
    </row>
    <row r="20" spans="2:5" x14ac:dyDescent="0.25">
      <c r="B20" s="1">
        <v>0</v>
      </c>
      <c r="C20" s="1">
        <f t="shared" ref="C20:C41" si="0">CDmin+K*(B20-CLmindrag)^2</f>
        <v>1.7999999999999999E-2</v>
      </c>
      <c r="D20" s="1">
        <v>0</v>
      </c>
      <c r="E20" s="1">
        <f t="shared" ref="E20:E41" si="1">C20*LoDmax</f>
        <v>0.31421841789492805</v>
      </c>
    </row>
    <row r="21" spans="2:5" x14ac:dyDescent="0.25">
      <c r="B21" s="1">
        <v>0.1</v>
      </c>
      <c r="C21" s="1">
        <f t="shared" si="0"/>
        <v>1.8455773676467068E-2</v>
      </c>
      <c r="D21" s="1">
        <v>0.1</v>
      </c>
      <c r="E21" s="1">
        <f t="shared" si="1"/>
        <v>0.32217466698035235</v>
      </c>
    </row>
    <row r="22" spans="2:5" x14ac:dyDescent="0.25">
      <c r="B22" s="1">
        <v>0.2</v>
      </c>
      <c r="C22" s="1">
        <f t="shared" si="0"/>
        <v>1.9823094705868283E-2</v>
      </c>
      <c r="D22" s="1">
        <v>0.2</v>
      </c>
      <c r="E22" s="1">
        <f t="shared" si="1"/>
        <v>0.34604341423662538</v>
      </c>
    </row>
    <row r="23" spans="2:5" x14ac:dyDescent="0.25">
      <c r="B23" s="1">
        <v>0.3</v>
      </c>
      <c r="C23" s="1">
        <f t="shared" si="0"/>
        <v>2.2101963088203638E-2</v>
      </c>
      <c r="D23" s="1">
        <v>0.3</v>
      </c>
      <c r="E23" s="1">
        <f t="shared" si="1"/>
        <v>0.38582465966374702</v>
      </c>
    </row>
    <row r="24" spans="2:5" x14ac:dyDescent="0.25">
      <c r="B24" s="1">
        <v>0.4</v>
      </c>
      <c r="C24" s="1">
        <f t="shared" si="0"/>
        <v>2.5292378823473138E-2</v>
      </c>
      <c r="D24" s="1">
        <v>0.4</v>
      </c>
      <c r="E24" s="1">
        <f t="shared" si="1"/>
        <v>0.44151840326171732</v>
      </c>
    </row>
    <row r="25" spans="2:5" x14ac:dyDescent="0.25">
      <c r="B25" s="1">
        <v>0.5</v>
      </c>
      <c r="C25" s="1">
        <f t="shared" si="0"/>
        <v>2.9394341911676773E-2</v>
      </c>
      <c r="D25" s="1">
        <v>0.5</v>
      </c>
      <c r="E25" s="1">
        <f t="shared" si="1"/>
        <v>0.51312464503053623</v>
      </c>
    </row>
    <row r="26" spans="2:5" x14ac:dyDescent="0.25">
      <c r="B26" s="1">
        <v>0.6</v>
      </c>
      <c r="C26" s="1">
        <f t="shared" si="0"/>
        <v>3.4407852352814558E-2</v>
      </c>
      <c r="D26" s="1">
        <v>0.6</v>
      </c>
      <c r="E26" s="1">
        <f t="shared" si="1"/>
        <v>0.60064338497020386</v>
      </c>
    </row>
    <row r="27" spans="2:5" x14ac:dyDescent="0.25">
      <c r="B27" s="1">
        <v>0.7</v>
      </c>
      <c r="C27" s="1">
        <f t="shared" si="0"/>
        <v>4.0332910146886475E-2</v>
      </c>
      <c r="D27" s="1">
        <v>0.7</v>
      </c>
      <c r="E27" s="1">
        <f t="shared" si="1"/>
        <v>0.70407462308072</v>
      </c>
    </row>
    <row r="28" spans="2:5" x14ac:dyDescent="0.25">
      <c r="B28" s="1">
        <v>0.8</v>
      </c>
      <c r="C28" s="1">
        <f t="shared" si="0"/>
        <v>4.7169515293892551E-2</v>
      </c>
      <c r="D28" s="1">
        <v>0.8</v>
      </c>
      <c r="E28" s="1">
        <f t="shared" si="1"/>
        <v>0.82341835936208507</v>
      </c>
    </row>
    <row r="29" spans="2:5" x14ac:dyDescent="0.25">
      <c r="B29" s="1">
        <v>0.9</v>
      </c>
      <c r="C29" s="1">
        <f t="shared" si="0"/>
        <v>5.4917667793832753E-2</v>
      </c>
      <c r="D29" s="1">
        <v>0.9</v>
      </c>
      <c r="E29" s="1">
        <f t="shared" si="1"/>
        <v>0.95867459381429854</v>
      </c>
    </row>
    <row r="30" spans="2:5" x14ac:dyDescent="0.25">
      <c r="B30" s="1">
        <v>1</v>
      </c>
      <c r="C30" s="1">
        <f t="shared" si="0"/>
        <v>6.35773676467071E-2</v>
      </c>
      <c r="D30" s="1">
        <v>1</v>
      </c>
      <c r="E30" s="1">
        <f t="shared" si="1"/>
        <v>1.1098433264373606</v>
      </c>
    </row>
    <row r="31" spans="2:5" x14ac:dyDescent="0.25">
      <c r="B31" s="1">
        <v>1.1000000000000001</v>
      </c>
      <c r="C31" s="1">
        <f t="shared" si="0"/>
        <v>7.31486148525156E-2</v>
      </c>
      <c r="D31" s="1">
        <v>1.1000000000000001</v>
      </c>
      <c r="E31" s="1">
        <f t="shared" si="1"/>
        <v>1.2769245572312717</v>
      </c>
    </row>
    <row r="32" spans="2:5" x14ac:dyDescent="0.25">
      <c r="B32" s="1">
        <v>1.2</v>
      </c>
      <c r="C32" s="1">
        <f t="shared" si="0"/>
        <v>8.3631409411258226E-2</v>
      </c>
      <c r="D32" s="1">
        <v>1.2</v>
      </c>
      <c r="E32" s="1">
        <f t="shared" si="1"/>
        <v>1.4599182861960311</v>
      </c>
    </row>
    <row r="33" spans="2:5" x14ac:dyDescent="0.25">
      <c r="B33" s="1">
        <v>1.3</v>
      </c>
      <c r="C33" s="1">
        <f t="shared" si="0"/>
        <v>9.5025751322935018E-2</v>
      </c>
      <c r="D33" s="1">
        <v>1.3</v>
      </c>
      <c r="E33" s="1">
        <f t="shared" si="1"/>
        <v>1.6588245133316395</v>
      </c>
    </row>
    <row r="34" spans="2:5" x14ac:dyDescent="0.25">
      <c r="B34" s="1">
        <v>1.4</v>
      </c>
      <c r="C34" s="1">
        <f t="shared" si="0"/>
        <v>0.10733164058754592</v>
      </c>
      <c r="D34" s="1">
        <v>1.4</v>
      </c>
      <c r="E34" s="1">
        <f t="shared" si="1"/>
        <v>1.8736432386380961</v>
      </c>
    </row>
    <row r="35" spans="2:5" x14ac:dyDescent="0.25">
      <c r="B35" s="1">
        <v>1.5</v>
      </c>
      <c r="C35" s="1">
        <f t="shared" si="0"/>
        <v>0.12054907720509099</v>
      </c>
      <c r="D35" s="1">
        <v>1.5</v>
      </c>
      <c r="E35" s="1">
        <f t="shared" si="1"/>
        <v>2.1043744621154019</v>
      </c>
    </row>
    <row r="36" spans="2:5" x14ac:dyDescent="0.25">
      <c r="B36" s="1">
        <v>1.6</v>
      </c>
      <c r="C36" s="1">
        <f t="shared" si="0"/>
        <v>0.13467806117557021</v>
      </c>
      <c r="D36" s="1">
        <v>1.6</v>
      </c>
      <c r="E36" s="1">
        <f t="shared" si="1"/>
        <v>2.3510181837635562</v>
      </c>
    </row>
    <row r="37" spans="2:5" x14ac:dyDescent="0.25">
      <c r="B37" s="1">
        <v>1.7</v>
      </c>
      <c r="C37" s="1">
        <f t="shared" si="0"/>
        <v>0.1497185924989835</v>
      </c>
      <c r="D37" s="1">
        <v>1.7</v>
      </c>
      <c r="E37" s="1">
        <f t="shared" si="1"/>
        <v>2.6135744035825579</v>
      </c>
    </row>
    <row r="38" spans="2:5" x14ac:dyDescent="0.25">
      <c r="B38" s="1">
        <v>1.8</v>
      </c>
      <c r="C38" s="1">
        <f t="shared" si="0"/>
        <v>0.16567067117533102</v>
      </c>
      <c r="D38" s="1">
        <v>1.8</v>
      </c>
      <c r="E38" s="1">
        <f t="shared" si="1"/>
        <v>2.8920431215724101</v>
      </c>
    </row>
    <row r="39" spans="2:5" x14ac:dyDescent="0.25">
      <c r="B39" s="1">
        <v>1.9</v>
      </c>
      <c r="C39" s="1">
        <f t="shared" si="0"/>
        <v>0.18253429720461264</v>
      </c>
      <c r="D39" s="1">
        <v>1.9</v>
      </c>
      <c r="E39" s="1">
        <f t="shared" si="1"/>
        <v>3.1864243377331101</v>
      </c>
    </row>
    <row r="40" spans="2:5" x14ac:dyDescent="0.25">
      <c r="B40" s="1">
        <v>2</v>
      </c>
      <c r="C40" s="1">
        <f t="shared" si="0"/>
        <v>0.20030947058682841</v>
      </c>
      <c r="D40" s="1">
        <v>2</v>
      </c>
      <c r="E40" s="1">
        <f t="shared" si="1"/>
        <v>3.4967180520646588</v>
      </c>
    </row>
    <row r="41" spans="2:5" x14ac:dyDescent="0.25">
      <c r="B41" s="1">
        <v>2.1</v>
      </c>
      <c r="C41" s="1">
        <f t="shared" si="0"/>
        <v>0.21899619132197834</v>
      </c>
      <c r="D41" s="1">
        <v>2.1</v>
      </c>
      <c r="E41" s="1">
        <f t="shared" si="1"/>
        <v>3.8229242645670563</v>
      </c>
    </row>
  </sheetData>
  <phoneticPr fontId="1" type="noConversion"/>
  <pageMargins left="0.75" right="0.75" top="1" bottom="1" header="0.5" footer="0.5"/>
  <pageSetup orientation="landscape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11</vt:i4>
      </vt:variant>
    </vt:vector>
  </HeadingPairs>
  <TitlesOfParts>
    <vt:vector size="12" baseType="lpstr">
      <vt:lpstr>Sheet1</vt:lpstr>
      <vt:lpstr>AR</vt:lpstr>
      <vt:lpstr>CDmin</vt:lpstr>
      <vt:lpstr>CLmindrag</vt:lpstr>
      <vt:lpstr>CLminthrust</vt:lpstr>
      <vt:lpstr>e</vt:lpstr>
      <vt:lpstr>K</vt:lpstr>
      <vt:lpstr>Lambda</vt:lpstr>
      <vt:lpstr>LoDmax</vt:lpstr>
      <vt:lpstr>s</vt:lpstr>
      <vt:lpstr>small_k</vt:lpstr>
      <vt:lpstr>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 Hays</dc:creator>
  <cp:lastModifiedBy>Tony Hays</cp:lastModifiedBy>
  <cp:lastPrinted>2008-06-16T20:25:07Z</cp:lastPrinted>
  <dcterms:created xsi:type="dcterms:W3CDTF">2008-06-16T19:20:16Z</dcterms:created>
  <dcterms:modified xsi:type="dcterms:W3CDTF">2014-04-10T02:52:08Z</dcterms:modified>
</cp:coreProperties>
</file>